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5" yWindow="109" windowWidth="14808" windowHeight="801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I43" i="1"/>
  <c r="I29"/>
  <c r="G15" l="1"/>
  <c r="F18"/>
  <c r="F9"/>
  <c r="G17"/>
  <c r="G16"/>
  <c r="G8"/>
  <c r="G7"/>
  <c r="E18"/>
  <c r="D18"/>
  <c r="C18"/>
  <c r="E9"/>
  <c r="D9"/>
  <c r="C9"/>
  <c r="E30" l="1"/>
  <c r="F30"/>
  <c r="C30"/>
  <c r="D30"/>
  <c r="H31"/>
  <c r="I31" s="1"/>
  <c r="H32"/>
  <c r="I32" s="1"/>
  <c r="I44"/>
  <c r="H17" l="1"/>
  <c r="I45"/>
  <c r="I40"/>
  <c r="I42"/>
  <c r="I41"/>
  <c r="G18" l="1"/>
  <c r="I17"/>
  <c r="H16"/>
  <c r="I16" s="1"/>
  <c r="H15"/>
  <c r="G9"/>
  <c r="H8"/>
  <c r="H7"/>
  <c r="I7" s="1"/>
  <c r="G30" l="1"/>
  <c r="G33" s="1"/>
  <c r="H18"/>
  <c r="I15"/>
  <c r="I18" s="1"/>
  <c r="H9"/>
  <c r="I8"/>
  <c r="I9" s="1"/>
  <c r="H30" l="1"/>
  <c r="I30" s="1"/>
  <c r="I36"/>
  <c r="H33"/>
  <c r="I38" s="1"/>
  <c r="I26"/>
  <c r="I33"/>
  <c r="I13"/>
  <c r="I49" l="1"/>
  <c r="I34"/>
</calcChain>
</file>

<file path=xl/sharedStrings.xml><?xml version="1.0" encoding="utf-8"?>
<sst xmlns="http://schemas.openxmlformats.org/spreadsheetml/2006/main" count="68" uniqueCount="67">
  <si>
    <t>1.Нормативные затраты, непосредственно связанные с оказанием муниципальной услуги</t>
  </si>
  <si>
    <t>Показатель</t>
  </si>
  <si>
    <t>Итого по заработной плате:</t>
  </si>
  <si>
    <t>Итого по разделу 1:</t>
  </si>
  <si>
    <t>2. Нормативные затраты на общехозяйственные нужды</t>
  </si>
  <si>
    <t>Итого по разделу 2:</t>
  </si>
  <si>
    <t>3. Нормативные затраты на содержание имущества</t>
  </si>
  <si>
    <t>Итого по разделу 3:</t>
  </si>
  <si>
    <t>Всего:</t>
  </si>
  <si>
    <t>Детализация показателя</t>
  </si>
  <si>
    <t>х.Б-Кореновский</t>
  </si>
  <si>
    <t>х. Пролетарский</t>
  </si>
  <si>
    <t>Канцелярские товары</t>
  </si>
  <si>
    <t>Подписка на газеты и журналы</t>
  </si>
  <si>
    <t xml:space="preserve">Директора </t>
  </si>
  <si>
    <t>Бухгалтера</t>
  </si>
  <si>
    <t>Уборщика</t>
  </si>
  <si>
    <t>Услуги в области информационных технологий</t>
  </si>
  <si>
    <t>На имущество</t>
  </si>
  <si>
    <t xml:space="preserve">Норматив затрат, руб. </t>
  </si>
  <si>
    <t>Оплата интернета</t>
  </si>
  <si>
    <t>Фонд оплаты труда за год, руб. ст.211</t>
  </si>
  <si>
    <t>Начисления на оплату труда, руб. (30,2%)    ст. 213</t>
  </si>
  <si>
    <t>в том числе:</t>
  </si>
  <si>
    <t>211-</t>
  </si>
  <si>
    <t>213-</t>
  </si>
  <si>
    <t>221-</t>
  </si>
  <si>
    <t>225-</t>
  </si>
  <si>
    <t>226-</t>
  </si>
  <si>
    <t>340-</t>
  </si>
  <si>
    <t>290-</t>
  </si>
  <si>
    <t>Художественная литература</t>
  </si>
  <si>
    <t>310-</t>
  </si>
  <si>
    <t>кол-во штатных единиц</t>
  </si>
  <si>
    <t>«Пролетарская сельская библиотека»</t>
  </si>
  <si>
    <t>Бухгалтер МБУК ПСП КР</t>
  </si>
  <si>
    <t>Всего по заработной плате:</t>
  </si>
  <si>
    <t>заправка картриджа,   ремонт оргтехники</t>
  </si>
  <si>
    <t>Стимулирование</t>
  </si>
  <si>
    <t>Н.В. Груняшина</t>
  </si>
  <si>
    <t>Услуги по подготовке отчета   2-ТП(отходы)</t>
  </si>
  <si>
    <t xml:space="preserve"> Расчёт нормативных затрат на оказание муниципальной услуги                                               МБУК ПСП КР «Пролетарская сельская библиотека» </t>
  </si>
  <si>
    <t>ОТ согл. штатного расписания</t>
  </si>
  <si>
    <t>Итого:</t>
  </si>
  <si>
    <t>Сопровождение сайта</t>
  </si>
  <si>
    <t>Проект "Пушкинская карта"</t>
  </si>
  <si>
    <t xml:space="preserve">Обучение </t>
  </si>
  <si>
    <t>Приобретение основных средств (КОСГУ 310)</t>
  </si>
  <si>
    <t>Заработная плата библиотекарей (КОСГУ 210)</t>
  </si>
  <si>
    <t>Приобретение периодических изданий (КОСГУ 226)</t>
  </si>
  <si>
    <t>Приобретение расходных мат-лов (КОСГУ 340)</t>
  </si>
  <si>
    <t>Заработная плата   (КОСГУ 210)</t>
  </si>
  <si>
    <t>Содержание особо ценного имущества  (КОСГУ 225)</t>
  </si>
  <si>
    <t>Приобретение услуг связи (КОСГУ 221)</t>
  </si>
  <si>
    <t>Прочие услуги (КОСГУ 226)</t>
  </si>
  <si>
    <t>Уплата налогов (КОСГУ 290)</t>
  </si>
  <si>
    <t>Всего ФОТ по штатному расписанию</t>
  </si>
  <si>
    <t>1*11900=7990,00</t>
  </si>
  <si>
    <t>5000*1=5300,00                                                                                    1*2700=2700,00</t>
  </si>
  <si>
    <t>Повышение заработной платы с 01.10.2023г на 4%</t>
  </si>
  <si>
    <t xml:space="preserve">2024 г.    </t>
  </si>
  <si>
    <t>ФОТ с учетом МРОТ на 01.01.24г.</t>
  </si>
  <si>
    <t xml:space="preserve">17000*2=34000,00                                   </t>
  </si>
  <si>
    <t>450*3=1350,00                                                                                   400*3=1200,00                                                                                 1*1000=1000,00</t>
  </si>
  <si>
    <t xml:space="preserve">1*10000,00=10000,00(пож)                                         </t>
  </si>
  <si>
    <t xml:space="preserve">лиц.обесп."Контур-Экстерн"-5700,00                                                               "Контур-Диадок"-900,00                                                                             антивирус-1600,00                                                                                                                 </t>
  </si>
  <si>
    <t xml:space="preserve">560*12=6720,00                                                                                300*12=3600,00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</si>
</sst>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3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theme="2"/>
        <bgColor indexed="29"/>
      </patternFill>
    </fill>
    <fill>
      <patternFill patternType="solid">
        <fgColor theme="6" tint="0.39997558519241921"/>
        <bgColor indexed="24"/>
      </patternFill>
    </fill>
    <fill>
      <patternFill patternType="solid">
        <fgColor theme="9" tint="0.39997558519241921"/>
        <bgColor indexed="35"/>
      </patternFill>
    </fill>
    <fill>
      <patternFill patternType="solid">
        <fgColor theme="3" tint="0.79998168889431442"/>
        <bgColor indexed="34"/>
      </patternFill>
    </fill>
    <fill>
      <patternFill patternType="solid">
        <fgColor rgb="FFFAFD7B"/>
        <bgColor indexed="52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0" xfId="0" applyFont="1"/>
    <xf numFmtId="2" fontId="2" fillId="0" borderId="1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2" fontId="3" fillId="2" borderId="1" xfId="0" applyNumberFormat="1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2" fontId="3" fillId="2" borderId="6" xfId="0" applyNumberFormat="1" applyFont="1" applyFill="1" applyBorder="1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wrapText="1"/>
    </xf>
    <xf numFmtId="2" fontId="6" fillId="0" borderId="0" xfId="0" applyNumberFormat="1" applyFont="1" applyAlignment="1">
      <alignment horizontal="right"/>
    </xf>
    <xf numFmtId="2" fontId="6" fillId="0" borderId="0" xfId="0" applyNumberFormat="1" applyFont="1"/>
    <xf numFmtId="0" fontId="2" fillId="3" borderId="1" xfId="0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right" vertical="top" wrapText="1" indent="1"/>
    </xf>
    <xf numFmtId="0" fontId="2" fillId="3" borderId="5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/>
    </xf>
    <xf numFmtId="0" fontId="2" fillId="3" borderId="8" xfId="0" applyFont="1" applyFill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/>
    <xf numFmtId="0" fontId="10" fillId="0" borderId="0" xfId="0" applyFont="1"/>
    <xf numFmtId="0" fontId="11" fillId="0" borderId="0" xfId="0" applyFont="1"/>
    <xf numFmtId="0" fontId="2" fillId="0" borderId="9" xfId="0" applyFont="1" applyBorder="1" applyAlignment="1">
      <alignment vertical="top" wrapText="1"/>
    </xf>
    <xf numFmtId="164" fontId="2" fillId="0" borderId="7" xfId="0" applyNumberFormat="1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right" vertical="top" wrapText="1"/>
    </xf>
    <xf numFmtId="0" fontId="2" fillId="7" borderId="7" xfId="0" applyFont="1" applyFill="1" applyBorder="1" applyAlignment="1">
      <alignment horizontal="left" vertical="top" wrapText="1"/>
    </xf>
    <xf numFmtId="164" fontId="2" fillId="7" borderId="7" xfId="0" applyNumberFormat="1" applyFont="1" applyFill="1" applyBorder="1" applyAlignment="1">
      <alignment horizontal="left" vertical="top" wrapText="1"/>
    </xf>
    <xf numFmtId="164" fontId="2" fillId="7" borderId="7" xfId="0" applyNumberFormat="1" applyFont="1" applyFill="1" applyBorder="1" applyAlignment="1">
      <alignment horizontal="right" vertical="top" wrapText="1"/>
    </xf>
    <xf numFmtId="164" fontId="2" fillId="7" borderId="4" xfId="0" applyNumberFormat="1" applyFont="1" applyFill="1" applyBorder="1" applyAlignment="1">
      <alignment horizontal="right" vertical="top" wrapText="1"/>
    </xf>
    <xf numFmtId="2" fontId="3" fillId="8" borderId="1" xfId="0" applyNumberFormat="1" applyFont="1" applyFill="1" applyBorder="1" applyAlignment="1">
      <alignment vertical="top" wrapText="1"/>
    </xf>
    <xf numFmtId="0" fontId="2" fillId="9" borderId="1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right" vertical="top" wrapText="1"/>
    </xf>
    <xf numFmtId="164" fontId="2" fillId="9" borderId="1" xfId="0" applyNumberFormat="1" applyFont="1" applyFill="1" applyBorder="1" applyAlignment="1">
      <alignment horizontal="right" vertical="top" wrapText="1"/>
    </xf>
    <xf numFmtId="2" fontId="2" fillId="9" borderId="1" xfId="0" applyNumberFormat="1" applyFont="1" applyFill="1" applyBorder="1" applyAlignment="1">
      <alignment horizontal="right" vertical="top" wrapText="1"/>
    </xf>
    <xf numFmtId="2" fontId="3" fillId="9" borderId="1" xfId="0" applyNumberFormat="1" applyFont="1" applyFill="1" applyBorder="1" applyAlignment="1">
      <alignment horizontal="right" vertical="top" wrapText="1"/>
    </xf>
    <xf numFmtId="0" fontId="2" fillId="9" borderId="7" xfId="0" applyFont="1" applyFill="1" applyBorder="1" applyAlignment="1">
      <alignment horizontal="left" vertical="top" wrapText="1"/>
    </xf>
    <xf numFmtId="2" fontId="2" fillId="9" borderId="7" xfId="0" applyNumberFormat="1" applyFont="1" applyFill="1" applyBorder="1" applyAlignment="1">
      <alignment horizontal="right" vertical="top" wrapText="1"/>
    </xf>
    <xf numFmtId="2" fontId="2" fillId="9" borderId="4" xfId="0" applyNumberFormat="1" applyFont="1" applyFill="1" applyBorder="1" applyAlignment="1">
      <alignment vertical="top" wrapText="1"/>
    </xf>
    <xf numFmtId="164" fontId="2" fillId="9" borderId="2" xfId="0" applyNumberFormat="1" applyFont="1" applyFill="1" applyBorder="1" applyAlignment="1">
      <alignment horizontal="right" vertical="top" wrapText="1"/>
    </xf>
    <xf numFmtId="2" fontId="2" fillId="9" borderId="7" xfId="0" applyNumberFormat="1" applyFont="1" applyFill="1" applyBorder="1" applyAlignment="1">
      <alignment vertical="top" wrapText="1"/>
    </xf>
    <xf numFmtId="2" fontId="3" fillId="9" borderId="1" xfId="0" applyNumberFormat="1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2" fillId="7" borderId="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2" fontId="13" fillId="0" borderId="0" xfId="0" applyNumberFormat="1" applyFont="1"/>
    <xf numFmtId="0" fontId="8" fillId="2" borderId="7" xfId="0" applyFont="1" applyFill="1" applyBorder="1" applyAlignment="1">
      <alignment horizontal="left" vertical="top" wrapText="1"/>
    </xf>
    <xf numFmtId="0" fontId="3" fillId="9" borderId="7" xfId="0" applyFont="1" applyFill="1" applyBorder="1" applyAlignment="1">
      <alignment horizontal="left" vertical="top" wrapText="1"/>
    </xf>
    <xf numFmtId="0" fontId="9" fillId="8" borderId="6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left" vertical="top" wrapText="1"/>
    </xf>
    <xf numFmtId="0" fontId="2" fillId="7" borderId="9" xfId="0" applyFont="1" applyFill="1" applyBorder="1" applyAlignment="1">
      <alignment horizontal="center" vertical="top" wrapText="1"/>
    </xf>
    <xf numFmtId="0" fontId="2" fillId="7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7" borderId="7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2" fillId="3" borderId="5" xfId="0" applyFont="1" applyFill="1" applyBorder="1" applyAlignment="1">
      <alignment horizontal="right" vertical="top" wrapText="1"/>
    </xf>
    <xf numFmtId="0" fontId="2" fillId="3" borderId="15" xfId="0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5" fillId="9" borderId="2" xfId="0" applyFont="1" applyFill="1" applyBorder="1" applyAlignment="1">
      <alignment horizontal="left" vertical="top" wrapText="1"/>
    </xf>
    <xf numFmtId="0" fontId="5" fillId="9" borderId="4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wrapText="1"/>
    </xf>
    <xf numFmtId="0" fontId="7" fillId="6" borderId="6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AFD7B"/>
      <color rgb="FFDEF8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workbookViewId="0">
      <selection activeCell="F32" sqref="F32"/>
    </sheetView>
  </sheetViews>
  <sheetFormatPr defaultRowHeight="14.3"/>
  <cols>
    <col min="1" max="1" width="26.375" customWidth="1"/>
    <col min="2" max="2" width="20.5" customWidth="1"/>
    <col min="3" max="3" width="10.5" customWidth="1"/>
    <col min="4" max="4" width="12" customWidth="1"/>
    <col min="5" max="6" width="11.125" customWidth="1"/>
    <col min="7" max="7" width="10.625" bestFit="1" customWidth="1"/>
    <col min="8" max="8" width="11.5" customWidth="1"/>
    <col min="9" max="9" width="12.5" customWidth="1"/>
  </cols>
  <sheetData>
    <row r="1" spans="1:9" ht="17.350000000000001" customHeight="1">
      <c r="A1" s="107" t="s">
        <v>60</v>
      </c>
      <c r="B1" s="108"/>
      <c r="C1" s="108"/>
      <c r="D1" s="108"/>
      <c r="E1" s="108"/>
      <c r="F1" s="108"/>
      <c r="G1" s="108"/>
      <c r="H1" s="108"/>
      <c r="I1" s="109"/>
    </row>
    <row r="2" spans="1:9" ht="47.4" customHeight="1">
      <c r="A2" s="110" t="s">
        <v>41</v>
      </c>
      <c r="B2" s="111"/>
      <c r="C2" s="111"/>
      <c r="D2" s="111"/>
      <c r="E2" s="111"/>
      <c r="F2" s="111"/>
      <c r="G2" s="111"/>
      <c r="H2" s="111"/>
      <c r="I2" s="112"/>
    </row>
    <row r="3" spans="1:9" ht="31.75" customHeight="1">
      <c r="A3" s="101" t="s">
        <v>0</v>
      </c>
      <c r="B3" s="101"/>
      <c r="C3" s="102"/>
      <c r="D3" s="102"/>
      <c r="E3" s="102"/>
      <c r="F3" s="102"/>
      <c r="G3" s="101"/>
      <c r="H3" s="101"/>
      <c r="I3" s="101"/>
    </row>
    <row r="4" spans="1:9" ht="14.95" customHeight="1">
      <c r="A4" s="103" t="s">
        <v>1</v>
      </c>
      <c r="B4" s="106" t="s">
        <v>9</v>
      </c>
      <c r="C4" s="116" t="s">
        <v>33</v>
      </c>
      <c r="D4" s="115" t="s">
        <v>42</v>
      </c>
      <c r="E4" s="115" t="s">
        <v>61</v>
      </c>
      <c r="F4" s="116"/>
      <c r="G4" s="113" t="s">
        <v>21</v>
      </c>
      <c r="H4" s="114" t="s">
        <v>22</v>
      </c>
      <c r="I4" s="117" t="s">
        <v>19</v>
      </c>
    </row>
    <row r="5" spans="1:9" ht="45.7" customHeight="1">
      <c r="A5" s="104"/>
      <c r="B5" s="106"/>
      <c r="C5" s="116"/>
      <c r="D5" s="115"/>
      <c r="E5" s="115"/>
      <c r="F5" s="116"/>
      <c r="G5" s="113"/>
      <c r="H5" s="114"/>
      <c r="I5" s="117"/>
    </row>
    <row r="6" spans="1:9" ht="14.45" customHeight="1">
      <c r="A6" s="105"/>
      <c r="B6" s="106"/>
      <c r="C6" s="116"/>
      <c r="D6" s="115"/>
      <c r="E6" s="115"/>
      <c r="F6" s="116"/>
      <c r="G6" s="113"/>
      <c r="H6" s="114"/>
      <c r="I6" s="117"/>
    </row>
    <row r="7" spans="1:9" ht="20.25" customHeight="1">
      <c r="A7" s="118" t="s">
        <v>48</v>
      </c>
      <c r="B7" s="1" t="s">
        <v>10</v>
      </c>
      <c r="C7" s="14">
        <v>1</v>
      </c>
      <c r="D7" s="17">
        <v>10278.75</v>
      </c>
      <c r="E7" s="33">
        <v>8963.25</v>
      </c>
      <c r="F7" s="34"/>
      <c r="G7" s="18">
        <f>(D7+E7)*12+F7</f>
        <v>230904</v>
      </c>
      <c r="H7" s="3">
        <f>G7*30.2/100</f>
        <v>69733.008000000002</v>
      </c>
      <c r="I7" s="24">
        <f>G7+H7</f>
        <v>300637.00800000003</v>
      </c>
    </row>
    <row r="8" spans="1:9" ht="19.899999999999999" customHeight="1">
      <c r="A8" s="118"/>
      <c r="B8" s="1" t="s">
        <v>11</v>
      </c>
      <c r="C8" s="10">
        <v>1</v>
      </c>
      <c r="D8" s="1">
        <v>8942.5</v>
      </c>
      <c r="E8" s="17">
        <v>10299.5</v>
      </c>
      <c r="F8" s="34"/>
      <c r="G8" s="37">
        <f>(D8+E8)*12+F8</f>
        <v>230904</v>
      </c>
      <c r="H8" s="3">
        <f>G8*30.2/100</f>
        <v>69733.008000000002</v>
      </c>
      <c r="I8" s="24">
        <f>G8+H8</f>
        <v>300637.00800000003</v>
      </c>
    </row>
    <row r="9" spans="1:9" ht="21.1" customHeight="1">
      <c r="A9" s="96" t="s">
        <v>2</v>
      </c>
      <c r="B9" s="97"/>
      <c r="C9" s="46">
        <f>SUM(C7:C8)</f>
        <v>2</v>
      </c>
      <c r="D9" s="47">
        <f>SUM(D7:D8)</f>
        <v>19221.25</v>
      </c>
      <c r="E9" s="54">
        <f>SUM(E7:E8)</f>
        <v>19262.75</v>
      </c>
      <c r="F9" s="54">
        <f>SUM(F7:F8)</f>
        <v>0</v>
      </c>
      <c r="G9" s="55">
        <f>G7+G8</f>
        <v>461808</v>
      </c>
      <c r="H9" s="53">
        <f>H7+H8</f>
        <v>139466.016</v>
      </c>
      <c r="I9" s="56">
        <f>I7+I8</f>
        <v>601274.01600000006</v>
      </c>
    </row>
    <row r="10" spans="1:9" ht="31.25" customHeight="1">
      <c r="A10" s="39" t="s">
        <v>50</v>
      </c>
      <c r="B10" s="1" t="s">
        <v>12</v>
      </c>
      <c r="C10" s="80"/>
      <c r="D10" s="81"/>
      <c r="E10" s="81"/>
      <c r="F10" s="121"/>
      <c r="G10" s="121"/>
      <c r="H10" s="82"/>
      <c r="I10" s="25">
        <v>10000</v>
      </c>
    </row>
    <row r="11" spans="1:9" ht="40.75" customHeight="1">
      <c r="A11" s="39" t="s">
        <v>49</v>
      </c>
      <c r="B11" s="8" t="s">
        <v>13</v>
      </c>
      <c r="C11" s="77" t="s">
        <v>62</v>
      </c>
      <c r="D11" s="78"/>
      <c r="E11" s="78"/>
      <c r="F11" s="78"/>
      <c r="G11" s="78"/>
      <c r="H11" s="79"/>
      <c r="I11" s="26">
        <v>34000</v>
      </c>
    </row>
    <row r="12" spans="1:9" ht="31.75" customHeight="1">
      <c r="A12" s="28" t="s">
        <v>47</v>
      </c>
      <c r="B12" s="38" t="s">
        <v>31</v>
      </c>
      <c r="C12" s="74"/>
      <c r="D12" s="75"/>
      <c r="E12" s="75"/>
      <c r="F12" s="75"/>
      <c r="G12" s="75"/>
      <c r="H12" s="76"/>
      <c r="I12" s="27">
        <v>40000</v>
      </c>
    </row>
    <row r="13" spans="1:9" ht="19.2" customHeight="1">
      <c r="A13" s="119" t="s">
        <v>3</v>
      </c>
      <c r="B13" s="120"/>
      <c r="C13" s="120"/>
      <c r="D13" s="120"/>
      <c r="E13" s="120"/>
      <c r="F13" s="120"/>
      <c r="G13" s="120"/>
      <c r="H13" s="120"/>
      <c r="I13" s="9">
        <f>I7+I8+I10+I11+I12</f>
        <v>685274.01600000006</v>
      </c>
    </row>
    <row r="14" spans="1:9" ht="25.85" customHeight="1">
      <c r="A14" s="69" t="s">
        <v>4</v>
      </c>
      <c r="B14" s="69"/>
      <c r="C14" s="69"/>
      <c r="D14" s="69"/>
      <c r="E14" s="69"/>
      <c r="F14" s="69"/>
      <c r="G14" s="69"/>
      <c r="H14" s="69"/>
      <c r="I14" s="69"/>
    </row>
    <row r="15" spans="1:9">
      <c r="A15" s="118" t="s">
        <v>51</v>
      </c>
      <c r="B15" s="1" t="s">
        <v>14</v>
      </c>
      <c r="C15" s="10">
        <v>1</v>
      </c>
      <c r="D15" s="1">
        <v>12437.15</v>
      </c>
      <c r="E15" s="16">
        <v>6804.85</v>
      </c>
      <c r="F15" s="35"/>
      <c r="G15" s="1">
        <f>(D15+E15)*12+F15</f>
        <v>230904</v>
      </c>
      <c r="H15" s="3">
        <f>G15*30.2/100</f>
        <v>69733.008000000002</v>
      </c>
      <c r="I15" s="3">
        <f>G15+H15</f>
        <v>300637.00800000003</v>
      </c>
    </row>
    <row r="16" spans="1:9">
      <c r="A16" s="118"/>
      <c r="B16" s="1" t="s">
        <v>15</v>
      </c>
      <c r="C16" s="10">
        <v>0.5</v>
      </c>
      <c r="D16" s="1">
        <v>9621</v>
      </c>
      <c r="E16" s="16"/>
      <c r="F16" s="35"/>
      <c r="G16" s="1">
        <f>(D16+E16)*12+F16</f>
        <v>115452</v>
      </c>
      <c r="H16" s="3">
        <f>G16*30.2/100</f>
        <v>34866.504000000001</v>
      </c>
      <c r="I16" s="3">
        <f>G16+H16</f>
        <v>150318.50400000002</v>
      </c>
    </row>
    <row r="17" spans="1:9">
      <c r="A17" s="118"/>
      <c r="B17" s="1" t="s">
        <v>16</v>
      </c>
      <c r="C17" s="10">
        <v>0.5</v>
      </c>
      <c r="D17" s="1">
        <v>9621</v>
      </c>
      <c r="E17" s="16"/>
      <c r="F17" s="35"/>
      <c r="G17" s="19">
        <f>(D17+E17)*12+F17</f>
        <v>115452</v>
      </c>
      <c r="H17" s="3">
        <f>G17*30.2%</f>
        <v>34866.504000000001</v>
      </c>
      <c r="I17" s="3">
        <f>G17+H17</f>
        <v>150318.50400000002</v>
      </c>
    </row>
    <row r="18" spans="1:9" ht="19.2" customHeight="1">
      <c r="A18" s="96" t="s">
        <v>2</v>
      </c>
      <c r="B18" s="97"/>
      <c r="C18" s="46">
        <f>SUM(C15:C17)</f>
        <v>2</v>
      </c>
      <c r="D18" s="47">
        <f>SUM(D15:D17)</f>
        <v>31679.15</v>
      </c>
      <c r="E18" s="48">
        <f>SUM(E15:E17)</f>
        <v>6804.85</v>
      </c>
      <c r="F18" s="48">
        <f>SUM(F15:F17)</f>
        <v>0</v>
      </c>
      <c r="G18" s="49">
        <f>G15+G16+G17</f>
        <v>461808</v>
      </c>
      <c r="H18" s="49">
        <f>H15+H16+H17</f>
        <v>139466.016</v>
      </c>
      <c r="I18" s="50">
        <f>I15+I16+I17</f>
        <v>601274.01600000006</v>
      </c>
    </row>
    <row r="19" spans="1:9" ht="45.7" customHeight="1">
      <c r="A19" s="39" t="s">
        <v>52</v>
      </c>
      <c r="B19" s="13" t="s">
        <v>37</v>
      </c>
      <c r="C19" s="80" t="s">
        <v>63</v>
      </c>
      <c r="D19" s="81"/>
      <c r="E19" s="81"/>
      <c r="F19" s="81"/>
      <c r="G19" s="81"/>
      <c r="H19" s="82"/>
      <c r="I19" s="23">
        <v>3550</v>
      </c>
    </row>
    <row r="20" spans="1:9" ht="30.75" customHeight="1">
      <c r="A20" s="39" t="s">
        <v>53</v>
      </c>
      <c r="B20" s="6" t="s">
        <v>20</v>
      </c>
      <c r="C20" s="80" t="s">
        <v>66</v>
      </c>
      <c r="D20" s="81"/>
      <c r="E20" s="81"/>
      <c r="F20" s="81"/>
      <c r="G20" s="81"/>
      <c r="H20" s="82"/>
      <c r="I20" s="23">
        <v>10320</v>
      </c>
    </row>
    <row r="21" spans="1:9" ht="32.450000000000003" customHeight="1">
      <c r="A21" s="93" t="s">
        <v>54</v>
      </c>
      <c r="B21" s="19" t="s">
        <v>40</v>
      </c>
      <c r="C21" s="80" t="s">
        <v>58</v>
      </c>
      <c r="D21" s="81"/>
      <c r="E21" s="81"/>
      <c r="F21" s="81"/>
      <c r="G21" s="81"/>
      <c r="H21" s="82"/>
      <c r="I21" s="90">
        <v>34190</v>
      </c>
    </row>
    <row r="22" spans="1:9" ht="16.850000000000001" customHeight="1">
      <c r="A22" s="94"/>
      <c r="B22" s="19" t="s">
        <v>44</v>
      </c>
      <c r="C22" s="80" t="s">
        <v>57</v>
      </c>
      <c r="D22" s="81"/>
      <c r="E22" s="81"/>
      <c r="F22" s="81"/>
      <c r="G22" s="81"/>
      <c r="H22" s="82"/>
      <c r="I22" s="91"/>
    </row>
    <row r="23" spans="1:9" ht="31.25" customHeight="1">
      <c r="A23" s="94"/>
      <c r="B23" s="19" t="s">
        <v>46</v>
      </c>
      <c r="C23" s="87" t="s">
        <v>64</v>
      </c>
      <c r="D23" s="88"/>
      <c r="E23" s="88"/>
      <c r="F23" s="88"/>
      <c r="G23" s="88"/>
      <c r="H23" s="89"/>
      <c r="I23" s="91"/>
    </row>
    <row r="24" spans="1:9" ht="28.9" customHeight="1">
      <c r="A24" s="94"/>
      <c r="B24" s="19" t="s">
        <v>45</v>
      </c>
      <c r="C24" s="87"/>
      <c r="D24" s="98"/>
      <c r="E24" s="98"/>
      <c r="F24" s="98"/>
      <c r="G24" s="98"/>
      <c r="H24" s="99"/>
      <c r="I24" s="91"/>
    </row>
    <row r="25" spans="1:9" ht="42.65" customHeight="1">
      <c r="A25" s="95"/>
      <c r="B25" s="6" t="s">
        <v>17</v>
      </c>
      <c r="C25" s="80" t="s">
        <v>65</v>
      </c>
      <c r="D25" s="81"/>
      <c r="E25" s="81"/>
      <c r="F25" s="81"/>
      <c r="G25" s="81"/>
      <c r="H25" s="82"/>
      <c r="I25" s="92"/>
    </row>
    <row r="26" spans="1:9" ht="18.7" customHeight="1">
      <c r="A26" s="68" t="s">
        <v>5</v>
      </c>
      <c r="B26" s="68"/>
      <c r="C26" s="68"/>
      <c r="D26" s="68"/>
      <c r="E26" s="68"/>
      <c r="F26" s="68"/>
      <c r="G26" s="68"/>
      <c r="H26" s="68"/>
      <c r="I26" s="7">
        <f>I18+I20+I19+I21</f>
        <v>649334.01600000006</v>
      </c>
    </row>
    <row r="27" spans="1:9" ht="24.65" customHeight="1">
      <c r="A27" s="69" t="s">
        <v>6</v>
      </c>
      <c r="B27" s="69"/>
      <c r="C27" s="69"/>
      <c r="D27" s="69"/>
      <c r="E27" s="69"/>
      <c r="F27" s="69"/>
      <c r="G27" s="69"/>
      <c r="H27" s="69"/>
      <c r="I27" s="69"/>
    </row>
    <row r="28" spans="1:9" ht="18" customHeight="1">
      <c r="A28" s="39" t="s">
        <v>55</v>
      </c>
      <c r="B28" s="1" t="s">
        <v>18</v>
      </c>
      <c r="C28" s="84"/>
      <c r="D28" s="85"/>
      <c r="E28" s="85"/>
      <c r="F28" s="85"/>
      <c r="G28" s="85"/>
      <c r="H28" s="86"/>
      <c r="I28" s="40"/>
    </row>
    <row r="29" spans="1:9" ht="21.1" customHeight="1">
      <c r="A29" s="65" t="s">
        <v>7</v>
      </c>
      <c r="B29" s="65"/>
      <c r="C29" s="65"/>
      <c r="D29" s="65"/>
      <c r="E29" s="65"/>
      <c r="F29" s="65"/>
      <c r="G29" s="65"/>
      <c r="H29" s="65"/>
      <c r="I29" s="36">
        <f>I28</f>
        <v>0</v>
      </c>
    </row>
    <row r="30" spans="1:9" ht="14.45" customHeight="1">
      <c r="A30" s="70" t="s">
        <v>56</v>
      </c>
      <c r="B30" s="70"/>
      <c r="C30" s="58">
        <f>C9+C18</f>
        <v>4</v>
      </c>
      <c r="D30" s="41">
        <f>D9+D18</f>
        <v>50900.4</v>
      </c>
      <c r="E30" s="41">
        <f>E9+E18</f>
        <v>26067.599999999999</v>
      </c>
      <c r="F30" s="42">
        <f>F9+F18</f>
        <v>0</v>
      </c>
      <c r="G30" s="43">
        <f>G9+G18</f>
        <v>923616</v>
      </c>
      <c r="H30" s="43">
        <f>G30*30.2%</f>
        <v>278932.03200000001</v>
      </c>
      <c r="I30" s="44">
        <f>G30+H30</f>
        <v>1202548.0320000001</v>
      </c>
    </row>
    <row r="31" spans="1:9" ht="14.45" customHeight="1">
      <c r="A31" s="71" t="s">
        <v>59</v>
      </c>
      <c r="B31" s="72"/>
      <c r="C31" s="58">
        <v>3</v>
      </c>
      <c r="D31" s="57"/>
      <c r="E31" s="57"/>
      <c r="F31" s="41"/>
      <c r="G31" s="43"/>
      <c r="H31" s="43">
        <f>G31*30.2%</f>
        <v>0</v>
      </c>
      <c r="I31" s="44">
        <f>G31+H31</f>
        <v>0</v>
      </c>
    </row>
    <row r="32" spans="1:9">
      <c r="A32" s="83" t="s">
        <v>38</v>
      </c>
      <c r="B32" s="83"/>
      <c r="C32" s="83"/>
      <c r="D32" s="83"/>
      <c r="E32" s="83"/>
      <c r="F32" s="41"/>
      <c r="G32" s="43">
        <v>78240</v>
      </c>
      <c r="H32" s="43">
        <f>G32*30.2%</f>
        <v>23628.48</v>
      </c>
      <c r="I32" s="44">
        <f>G32+H32</f>
        <v>101868.48</v>
      </c>
    </row>
    <row r="33" spans="1:9">
      <c r="A33" s="66" t="s">
        <v>36</v>
      </c>
      <c r="B33" s="66"/>
      <c r="C33" s="66"/>
      <c r="D33" s="66"/>
      <c r="E33" s="51"/>
      <c r="F33" s="51"/>
      <c r="G33" s="52">
        <f>G30+G31+G32</f>
        <v>1001856</v>
      </c>
      <c r="H33" s="52">
        <f>H9+H18+H31+H32</f>
        <v>302560.51199999999</v>
      </c>
      <c r="I33" s="53">
        <f>I9+I18+I31+I32</f>
        <v>1304416.5120000001</v>
      </c>
    </row>
    <row r="34" spans="1:9" ht="18.350000000000001">
      <c r="A34" s="67" t="s">
        <v>8</v>
      </c>
      <c r="B34" s="67"/>
      <c r="C34" s="67"/>
      <c r="D34" s="67"/>
      <c r="E34" s="67"/>
      <c r="F34" s="67"/>
      <c r="G34" s="67"/>
      <c r="H34" s="67"/>
      <c r="I34" s="45">
        <f>I13+I26+I29+I31+I32</f>
        <v>1436476.5120000001</v>
      </c>
    </row>
    <row r="35" spans="1:9" ht="8.35" customHeight="1"/>
    <row r="36" spans="1:9" ht="14.95" customHeight="1">
      <c r="A36" s="4"/>
      <c r="B36" s="4"/>
      <c r="C36" s="11"/>
      <c r="D36" s="2" t="s">
        <v>23</v>
      </c>
      <c r="E36" s="2"/>
      <c r="F36" s="2"/>
      <c r="G36" s="5"/>
      <c r="H36" s="59" t="s">
        <v>24</v>
      </c>
      <c r="I36" s="20">
        <f>G33</f>
        <v>1001856</v>
      </c>
    </row>
    <row r="37" spans="1:9" ht="14.95" hidden="1" customHeight="1">
      <c r="A37" s="11"/>
      <c r="B37" s="11"/>
      <c r="C37" s="11"/>
      <c r="D37" s="2"/>
      <c r="E37" s="2"/>
      <c r="F37" s="2"/>
      <c r="G37" s="12"/>
      <c r="H37" s="59"/>
      <c r="I37" s="20"/>
    </row>
    <row r="38" spans="1:9" ht="14.3" customHeight="1">
      <c r="A38" s="4"/>
      <c r="B38" s="4"/>
      <c r="C38" s="11"/>
      <c r="G38" s="5"/>
      <c r="H38" s="59" t="s">
        <v>25</v>
      </c>
      <c r="I38" s="20">
        <f>H33</f>
        <v>302560.51199999999</v>
      </c>
    </row>
    <row r="39" spans="1:9" ht="14.95" hidden="1" customHeight="1">
      <c r="A39" s="4"/>
      <c r="B39" s="4"/>
      <c r="C39" s="11"/>
      <c r="G39" s="5"/>
      <c r="H39" s="59"/>
      <c r="I39" s="20"/>
    </row>
    <row r="40" spans="1:9" ht="15.65">
      <c r="H40" s="60" t="s">
        <v>26</v>
      </c>
      <c r="I40" s="21">
        <f>I20</f>
        <v>10320</v>
      </c>
    </row>
    <row r="41" spans="1:9" ht="15.65">
      <c r="H41" s="61" t="s">
        <v>27</v>
      </c>
      <c r="I41" s="21">
        <f>I19</f>
        <v>3550</v>
      </c>
    </row>
    <row r="42" spans="1:9" ht="15.65">
      <c r="H42" s="61" t="s">
        <v>28</v>
      </c>
      <c r="I42" s="21">
        <f>I21+I25+I11</f>
        <v>68190</v>
      </c>
    </row>
    <row r="43" spans="1:9" ht="15.65">
      <c r="H43" s="61" t="s">
        <v>30</v>
      </c>
      <c r="I43" s="21">
        <f>I28</f>
        <v>0</v>
      </c>
    </row>
    <row r="44" spans="1:9" ht="15.65">
      <c r="H44" s="61" t="s">
        <v>32</v>
      </c>
      <c r="I44" s="21">
        <f>I12</f>
        <v>40000</v>
      </c>
    </row>
    <row r="45" spans="1:9" ht="15.65">
      <c r="H45" s="60" t="s">
        <v>29</v>
      </c>
      <c r="I45" s="22">
        <f>I10</f>
        <v>10000</v>
      </c>
    </row>
    <row r="46" spans="1:9" ht="1.2" customHeight="1">
      <c r="H46" s="62"/>
    </row>
    <row r="47" spans="1:9" hidden="1">
      <c r="H47" s="62"/>
    </row>
    <row r="48" spans="1:9" hidden="1">
      <c r="H48" s="62"/>
    </row>
    <row r="49" spans="1:9" ht="16.149999999999999" customHeight="1">
      <c r="A49" s="100" t="s">
        <v>35</v>
      </c>
      <c r="B49" s="100"/>
      <c r="C49" s="29"/>
      <c r="D49" s="30"/>
      <c r="E49" s="30"/>
      <c r="F49" s="30"/>
      <c r="G49" s="31"/>
      <c r="H49" s="63" t="s">
        <v>43</v>
      </c>
      <c r="I49" s="64">
        <f>SUM(I36:I48)</f>
        <v>1436476.5120000001</v>
      </c>
    </row>
    <row r="50" spans="1:9" ht="10.199999999999999" hidden="1" customHeight="1">
      <c r="A50" s="100"/>
      <c r="B50" s="100"/>
      <c r="C50" s="29"/>
      <c r="D50" s="31"/>
      <c r="E50" s="31"/>
      <c r="F50" s="31"/>
      <c r="G50" s="31"/>
      <c r="H50" s="31"/>
      <c r="I50" s="31"/>
    </row>
    <row r="51" spans="1:9" ht="10.199999999999999" hidden="1" customHeight="1">
      <c r="A51" s="100"/>
      <c r="B51" s="100"/>
      <c r="C51" s="29"/>
      <c r="D51" s="31"/>
      <c r="E51" s="31"/>
      <c r="F51" s="31"/>
      <c r="G51" s="31"/>
      <c r="H51" s="31"/>
      <c r="I51" s="31"/>
    </row>
    <row r="52" spans="1:9" ht="16.5" customHeight="1">
      <c r="A52" s="32" t="s">
        <v>34</v>
      </c>
      <c r="B52" s="32"/>
      <c r="C52" s="32"/>
      <c r="D52" s="32"/>
      <c r="E52" s="32"/>
      <c r="F52" s="32"/>
      <c r="G52" s="73" t="s">
        <v>39</v>
      </c>
      <c r="H52" s="73"/>
      <c r="I52" s="73"/>
    </row>
    <row r="53" spans="1:9">
      <c r="G53" s="15"/>
      <c r="H53" s="15"/>
      <c r="I53" s="15"/>
    </row>
    <row r="54" spans="1:9">
      <c r="G54" s="15"/>
      <c r="H54" s="15"/>
      <c r="I54" s="15"/>
    </row>
  </sheetData>
  <mergeCells count="41">
    <mergeCell ref="A7:A8"/>
    <mergeCell ref="A13:H13"/>
    <mergeCell ref="A14:I14"/>
    <mergeCell ref="A15:A17"/>
    <mergeCell ref="C10:H10"/>
    <mergeCell ref="A9:B9"/>
    <mergeCell ref="A3:I3"/>
    <mergeCell ref="A4:A6"/>
    <mergeCell ref="B4:B6"/>
    <mergeCell ref="A1:I1"/>
    <mergeCell ref="A2:I2"/>
    <mergeCell ref="G4:G6"/>
    <mergeCell ref="H4:H6"/>
    <mergeCell ref="D4:D6"/>
    <mergeCell ref="C4:C6"/>
    <mergeCell ref="I4:I6"/>
    <mergeCell ref="E4:E6"/>
    <mergeCell ref="F4:F6"/>
    <mergeCell ref="G52:I52"/>
    <mergeCell ref="C12:H12"/>
    <mergeCell ref="C11:H11"/>
    <mergeCell ref="C19:H19"/>
    <mergeCell ref="C20:H20"/>
    <mergeCell ref="C21:H21"/>
    <mergeCell ref="C25:H25"/>
    <mergeCell ref="A32:E32"/>
    <mergeCell ref="C28:H28"/>
    <mergeCell ref="C23:H23"/>
    <mergeCell ref="C22:H22"/>
    <mergeCell ref="I21:I25"/>
    <mergeCell ref="A21:A25"/>
    <mergeCell ref="A18:B18"/>
    <mergeCell ref="C24:H24"/>
    <mergeCell ref="A49:B51"/>
    <mergeCell ref="A29:H29"/>
    <mergeCell ref="A33:D33"/>
    <mergeCell ref="A34:H34"/>
    <mergeCell ref="A26:H26"/>
    <mergeCell ref="A27:I27"/>
    <mergeCell ref="A30:B30"/>
    <mergeCell ref="A31:B31"/>
  </mergeCells>
  <printOptions horizontalCentered="1"/>
  <pageMargins left="0.7" right="0.39370078740157483" top="0.77" bottom="0.78740157480314965" header="0.52" footer="0.51181102362204722"/>
  <pageSetup paperSize="9" scale="7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2023-10-30T07:43:04Z</dcterms:modified>
</cp:coreProperties>
</file>